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L47" i="1"/>
  <c r="K46"/>
  <c r="A49"/>
  <c r="L46"/>
  <c r="J46"/>
  <c r="A50"/>
  <c r="A53"/>
  <c r="A54"/>
  <c r="A55"/>
  <c r="A56"/>
  <c r="A57"/>
  <c r="A58"/>
  <c r="A59"/>
  <c r="A60"/>
  <c r="B53"/>
  <c r="B54"/>
  <c r="B55"/>
  <c r="B56"/>
  <c r="B57"/>
  <c r="B58"/>
  <c r="B59"/>
  <c r="B52"/>
  <c r="A51"/>
  <c r="A52"/>
  <c r="B49"/>
  <c r="B60"/>
  <c r="B62"/>
  <c r="B45"/>
  <c r="B46"/>
  <c r="B47"/>
  <c r="B48"/>
  <c r="A45"/>
  <c r="A46"/>
  <c r="A47"/>
  <c r="A48"/>
  <c r="D18"/>
  <c r="E15"/>
  <c r="D46"/>
  <c r="E46"/>
  <c r="F46"/>
  <c r="G46"/>
  <c r="H46"/>
  <c r="I46"/>
  <c r="C46"/>
  <c r="B44"/>
  <c r="A44"/>
  <c r="C66" l="1"/>
  <c r="C52" l="1"/>
  <c r="C67"/>
  <c r="C53" l="1"/>
  <c r="C68"/>
  <c r="C70"/>
  <c r="C54" l="1"/>
  <c r="C56"/>
  <c r="C71"/>
  <c r="C57" s="1"/>
  <c r="C69"/>
  <c r="C55" s="1"/>
  <c r="C72" l="1"/>
  <c r="C73" s="1"/>
  <c r="C58" l="1"/>
  <c r="C59"/>
</calcChain>
</file>

<file path=xl/sharedStrings.xml><?xml version="1.0" encoding="utf-8"?>
<sst xmlns="http://schemas.openxmlformats.org/spreadsheetml/2006/main" count="146" uniqueCount="127">
  <si>
    <t>Константы</t>
  </si>
  <si>
    <t>Название</t>
  </si>
  <si>
    <t>Обозн.</t>
  </si>
  <si>
    <t>Единица измерения</t>
  </si>
  <si>
    <t>Пелеты</t>
  </si>
  <si>
    <t>Единица расхода</t>
  </si>
  <si>
    <t>кг</t>
  </si>
  <si>
    <t>кВт*ч</t>
  </si>
  <si>
    <t>Теплота сгорания топл.</t>
  </si>
  <si>
    <t>Qн.р</t>
  </si>
  <si>
    <t>МДж/ед</t>
  </si>
  <si>
    <t>Стоимость топлива</t>
  </si>
  <si>
    <t>С</t>
  </si>
  <si>
    <t>руб/ед</t>
  </si>
  <si>
    <t>tн.ср.</t>
  </si>
  <si>
    <t>Расчётная темп. от. периода</t>
  </si>
  <si>
    <t>tн.о.</t>
  </si>
  <si>
    <t>КПД котельной</t>
  </si>
  <si>
    <t>ƞ</t>
  </si>
  <si>
    <t xml:space="preserve">Название </t>
  </si>
  <si>
    <t>Электрическая</t>
  </si>
  <si>
    <t>Газовая</t>
  </si>
  <si>
    <t>Дровяная</t>
  </si>
  <si>
    <t>Угольная</t>
  </si>
  <si>
    <t>Пелетная</t>
  </si>
  <si>
    <t>Ресурс</t>
  </si>
  <si>
    <t>Электроэнергия</t>
  </si>
  <si>
    <t>Ед изм</t>
  </si>
  <si>
    <t>Есть ли отдельный счётчик электроэнергии на котельную</t>
  </si>
  <si>
    <t>Собственная электрокотельная</t>
  </si>
  <si>
    <t xml:space="preserve">Расход электроэнергии по месяцам 2016 года по счётчику </t>
  </si>
  <si>
    <t>Тепловая энерги от теплоснабжающей компании</t>
  </si>
  <si>
    <t>Есть ли в здании система погодного регулирования</t>
  </si>
  <si>
    <t>Тариф на электроэнергию</t>
  </si>
  <si>
    <t>Тариф на тепловую энергию</t>
  </si>
  <si>
    <t>N, кВт*ч</t>
  </si>
  <si>
    <t>Q, Гкал</t>
  </si>
  <si>
    <t>Есть ли в здании счётчик тепловой энергии, по которому ведутся расчёты</t>
  </si>
  <si>
    <t>Температура теплоносителя в системе отопления</t>
  </si>
  <si>
    <t>Расход тепловой энергии по счётам по месяцам за 2016 год</t>
  </si>
  <si>
    <t>Планируемый расход пеллет за год</t>
  </si>
  <si>
    <t>Источник теплоснабжения (выберите из раскрывающегося списка)</t>
  </si>
  <si>
    <t>Суммарная мощность электрических котлов</t>
  </si>
  <si>
    <t xml:space="preserve">Договорная тепловая нагрузка </t>
  </si>
  <si>
    <t>Да</t>
  </si>
  <si>
    <t>нет</t>
  </si>
  <si>
    <t>да</t>
  </si>
  <si>
    <t>Nу, кВт</t>
  </si>
  <si>
    <t>Qк, Гкал/ч</t>
  </si>
  <si>
    <t>Тариф на электроэнергию (стоимость кВт*ч в рублях)</t>
  </si>
  <si>
    <t>Сэ, руб./кВт*ч</t>
  </si>
  <si>
    <t>Октябрь</t>
  </si>
  <si>
    <t>Январь</t>
  </si>
  <si>
    <t>Февраль</t>
  </si>
  <si>
    <t>Март</t>
  </si>
  <si>
    <t>Апрель</t>
  </si>
  <si>
    <t>Ноябрь</t>
  </si>
  <si>
    <t>Месяц</t>
  </si>
  <si>
    <t>Обозначение</t>
  </si>
  <si>
    <t>Значение</t>
  </si>
  <si>
    <t>кг/год</t>
  </si>
  <si>
    <t>Q, Гклал/мес</t>
  </si>
  <si>
    <t>N, кВт*ч/мес</t>
  </si>
  <si>
    <t>Гкал/год</t>
  </si>
  <si>
    <t>Сп, руб</t>
  </si>
  <si>
    <t>Стоимость пеллет за год</t>
  </si>
  <si>
    <t>Ст, руб./Гкал</t>
  </si>
  <si>
    <t>Тариф на тепловую энергию (стоимость 1 Гкал в рублях)</t>
  </si>
  <si>
    <t>Средняя температура отопительного периода</t>
  </si>
  <si>
    <t>°С</t>
  </si>
  <si>
    <t>Сут</t>
  </si>
  <si>
    <t>Z</t>
  </si>
  <si>
    <t>tв</t>
  </si>
  <si>
    <t>Продолжительность отопительного периода</t>
  </si>
  <si>
    <t>Средняя температура воздуха в помещ.</t>
  </si>
  <si>
    <t>Параметры объекта строительства</t>
  </si>
  <si>
    <t>Параметры источника теплоснабжения</t>
  </si>
  <si>
    <t>Доля расхода электроэнергии на котельную (для электрокотельных)</t>
  </si>
  <si>
    <t>Qэ.общ/Qк</t>
  </si>
  <si>
    <t>Э, руб/год</t>
  </si>
  <si>
    <t>Собственная электрическая котельная</t>
  </si>
  <si>
    <t>Объём бункера для хранения пеллет</t>
  </si>
  <si>
    <t>Vб</t>
  </si>
  <si>
    <t>Доля расхода эл. энергии на котельную при отсутсвии отдельного счётчика</t>
  </si>
  <si>
    <t>Nк/Nобщ.</t>
  </si>
  <si>
    <t>Процент экономии тепла при модернизации источника теплоснабжения</t>
  </si>
  <si>
    <t>Э</t>
  </si>
  <si>
    <t>%</t>
  </si>
  <si>
    <t>Количество загрузок бункера котельной за отопительный период</t>
  </si>
  <si>
    <t>Nб, раз/год</t>
  </si>
  <si>
    <t>Стоимость одной загрузки бункера</t>
  </si>
  <si>
    <t>Сзаг</t>
  </si>
  <si>
    <t>руб/раз</t>
  </si>
  <si>
    <t>Расчитанные показатели</t>
  </si>
  <si>
    <t>Планируемая экономия за год</t>
  </si>
  <si>
    <t>Мощность одного котла</t>
  </si>
  <si>
    <t>кВт</t>
  </si>
  <si>
    <t>Q1</t>
  </si>
  <si>
    <t>Количество устанавливаемых котлов</t>
  </si>
  <si>
    <t>Nк, шт.</t>
  </si>
  <si>
    <t>Текущий расход тепловой энергии на теплоснажение здания в год</t>
  </si>
  <si>
    <t>Планируемый расход тепловой энергии на теплоснажение здания в год</t>
  </si>
  <si>
    <t>Qт, Гкал/год</t>
  </si>
  <si>
    <t>Qпл, Гкал/год</t>
  </si>
  <si>
    <t>Расчётная требуемая установленная мощность котельной</t>
  </si>
  <si>
    <t>Qк, кВт</t>
  </si>
  <si>
    <t>Прогнозируемые риски</t>
  </si>
  <si>
    <t>Эл. эн.</t>
  </si>
  <si>
    <t>Есть ли в здании счётчик тепловой энергии, по которому ведутся расчёты (выберите из раскрывающегося списка)</t>
  </si>
  <si>
    <t>Есть ли отдельный счётчик электроэнергии на котельную (выберите из раскрывающегося списка)</t>
  </si>
  <si>
    <t>Выбор из раскрывающеихся списков</t>
  </si>
  <si>
    <t>Параметры существующих источников теплоснабжения</t>
  </si>
  <si>
    <t>Расчётный месяц (для ввода расхода энергии по месяцам 2016 года)</t>
  </si>
  <si>
    <t>Калькулятор для расчёта энергоэффективности внедрения пеллетной котельной</t>
  </si>
  <si>
    <t>По всем вопросам при заполнении анкеты обращаться по телефону</t>
  </si>
  <si>
    <t>Контактное лицо</t>
  </si>
  <si>
    <t>Заполненную анкета просим высылать по электронному адресу</t>
  </si>
  <si>
    <t>Май</t>
  </si>
  <si>
    <t>Сентябрь</t>
  </si>
  <si>
    <t>Наименование учреждения</t>
  </si>
  <si>
    <t>Фамилия, имя, отчество контактного лица</t>
  </si>
  <si>
    <t>Контактный телефон</t>
  </si>
  <si>
    <t>Декабрь</t>
  </si>
  <si>
    <t>Выберите</t>
  </si>
  <si>
    <t>8-911-612-37-85</t>
  </si>
  <si>
    <t>Быстров Сергей</t>
  </si>
  <si>
    <t>bystrovs@rustekaudit.ru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</si>
</sst>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1" xfId="0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4" fillId="0" borderId="0" xfId="1" applyNumberFormat="1" applyFont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left" vertical="center"/>
    </xf>
    <xf numFmtId="2" fontId="4" fillId="0" borderId="0" xfId="1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Protection="1"/>
    <xf numFmtId="0" fontId="4" fillId="0" borderId="0" xfId="1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/>
    </xf>
    <xf numFmtId="2" fontId="3" fillId="0" borderId="1" xfId="0" applyNumberFormat="1" applyFont="1" applyBorder="1" applyAlignment="1" applyProtection="1">
      <alignment horizontal="left" vertical="center"/>
    </xf>
    <xf numFmtId="1" fontId="3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2" fillId="0" borderId="0" xfId="2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</xdr:colOff>
      <xdr:row>41</xdr:row>
      <xdr:rowOff>147639</xdr:rowOff>
    </xdr:from>
    <xdr:to>
      <xdr:col>34</xdr:col>
      <xdr:colOff>328612</xdr:colOff>
      <xdr:row>43</xdr:row>
      <xdr:rowOff>52389</xdr:rowOff>
    </xdr:to>
    <xdr:sp macro="" textlink="">
      <xdr:nvSpPr>
        <xdr:cNvPr id="2" name="Стрелка вниз 1"/>
        <xdr:cNvSpPr/>
      </xdr:nvSpPr>
      <xdr:spPr>
        <a:xfrm rot="5400000">
          <a:off x="10734675" y="1038226"/>
          <a:ext cx="26670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0</xdr:colOff>
      <xdr:row>45</xdr:row>
      <xdr:rowOff>1</xdr:rowOff>
    </xdr:from>
    <xdr:to>
      <xdr:col>5</xdr:col>
      <xdr:colOff>523875</xdr:colOff>
      <xdr:row>49</xdr:row>
      <xdr:rowOff>219076</xdr:rowOff>
    </xdr:to>
    <xdr:cxnSp macro="">
      <xdr:nvCxnSpPr>
        <xdr:cNvPr id="6" name="Прямая со стрелкой 5"/>
        <xdr:cNvCxnSpPr/>
      </xdr:nvCxnSpPr>
      <xdr:spPr>
        <a:xfrm rot="10800000">
          <a:off x="5857875" y="1876426"/>
          <a:ext cx="1600200" cy="942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581028</xdr:colOff>
      <xdr:row>49</xdr:row>
      <xdr:rowOff>238125</xdr:rowOff>
    </xdr:from>
    <xdr:to>
      <xdr:col>5</xdr:col>
      <xdr:colOff>523875</xdr:colOff>
      <xdr:row>49</xdr:row>
      <xdr:rowOff>247655</xdr:rowOff>
    </xdr:to>
    <xdr:cxnSp macro="">
      <xdr:nvCxnSpPr>
        <xdr:cNvPr id="9" name="Прямая со стрелкой 8"/>
        <xdr:cNvCxnSpPr/>
      </xdr:nvCxnSpPr>
      <xdr:spPr>
        <a:xfrm rot="10800000" flipV="1">
          <a:off x="5848353" y="2838450"/>
          <a:ext cx="1609722" cy="95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ystrovs@rustekaudi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topLeftCell="A38" workbookViewId="0">
      <selection activeCell="D39" sqref="D39:K39"/>
    </sheetView>
  </sheetViews>
  <sheetFormatPr defaultColWidth="9.140625" defaultRowHeight="14.25"/>
  <cols>
    <col min="1" max="1" width="64.140625" style="3" customWidth="1"/>
    <col min="2" max="2" width="14.85546875" style="3" customWidth="1"/>
    <col min="3" max="4" width="8.85546875" style="3" customWidth="1"/>
    <col min="5" max="5" width="7.28515625" style="3" customWidth="1"/>
    <col min="6" max="6" width="8" style="3" customWidth="1"/>
    <col min="7" max="7" width="6.85546875" style="3" customWidth="1"/>
    <col min="8" max="8" width="10.5703125" style="3" customWidth="1"/>
    <col min="9" max="10" width="8.85546875" style="3" customWidth="1"/>
    <col min="11" max="11" width="9.140625" style="3" customWidth="1"/>
    <col min="12" max="16" width="9.140625" style="3" hidden="1" customWidth="1"/>
    <col min="17" max="34" width="0" style="3" hidden="1" customWidth="1"/>
    <col min="35" max="35" width="6.28515625" style="3" customWidth="1"/>
    <col min="36" max="16384" width="9.140625" style="3"/>
  </cols>
  <sheetData>
    <row r="1" spans="1:8" hidden="1">
      <c r="A1" s="38" t="s">
        <v>0</v>
      </c>
      <c r="B1" s="38"/>
      <c r="C1" s="38"/>
      <c r="D1" s="38"/>
      <c r="E1" s="38"/>
      <c r="F1" s="2"/>
      <c r="G1" s="2"/>
      <c r="H1" s="2"/>
    </row>
    <row r="2" spans="1:8" hidden="1">
      <c r="A2" s="2" t="s">
        <v>1</v>
      </c>
      <c r="B2" s="2" t="s">
        <v>2</v>
      </c>
      <c r="C2" s="2" t="s">
        <v>3</v>
      </c>
      <c r="F2" s="2"/>
      <c r="G2" s="4"/>
      <c r="H2" s="2"/>
    </row>
    <row r="3" spans="1:8" hidden="1">
      <c r="A3" s="38" t="s">
        <v>75</v>
      </c>
      <c r="B3" s="38"/>
      <c r="C3" s="38"/>
      <c r="D3" s="38"/>
      <c r="E3" s="2"/>
      <c r="F3" s="2"/>
      <c r="G3" s="4"/>
      <c r="H3" s="2"/>
    </row>
    <row r="4" spans="1:8" hidden="1">
      <c r="A4" s="2" t="s">
        <v>68</v>
      </c>
      <c r="B4" s="2" t="s">
        <v>14</v>
      </c>
      <c r="C4" s="3" t="s">
        <v>69</v>
      </c>
      <c r="D4" s="2">
        <v>-2</v>
      </c>
      <c r="E4" s="2"/>
      <c r="F4" s="2"/>
      <c r="G4" s="4"/>
      <c r="H4" s="2"/>
    </row>
    <row r="5" spans="1:8" hidden="1">
      <c r="A5" s="2" t="s">
        <v>73</v>
      </c>
      <c r="B5" s="2" t="s">
        <v>71</v>
      </c>
      <c r="C5" s="3" t="s">
        <v>70</v>
      </c>
      <c r="D5" s="2">
        <v>221</v>
      </c>
      <c r="E5" s="2"/>
      <c r="F5" s="2"/>
      <c r="G5" s="4"/>
      <c r="H5" s="2"/>
    </row>
    <row r="6" spans="1:8" hidden="1">
      <c r="A6" s="2" t="s">
        <v>74</v>
      </c>
      <c r="B6" s="2" t="s">
        <v>72</v>
      </c>
      <c r="C6" s="3" t="s">
        <v>69</v>
      </c>
      <c r="D6" s="2">
        <v>20</v>
      </c>
      <c r="E6" s="2"/>
      <c r="F6" s="2"/>
      <c r="G6" s="4"/>
      <c r="H6" s="2"/>
    </row>
    <row r="7" spans="1:8" hidden="1">
      <c r="A7" s="2" t="s">
        <v>15</v>
      </c>
      <c r="B7" s="2" t="s">
        <v>16</v>
      </c>
      <c r="C7" s="3" t="s">
        <v>69</v>
      </c>
      <c r="D7" s="2">
        <v>-27</v>
      </c>
      <c r="E7" s="2"/>
      <c r="F7" s="2"/>
      <c r="G7" s="4"/>
      <c r="H7" s="2"/>
    </row>
    <row r="8" spans="1:8" hidden="1">
      <c r="A8" s="3" t="s">
        <v>85</v>
      </c>
      <c r="B8" s="2" t="s">
        <v>86</v>
      </c>
      <c r="C8" s="3" t="s">
        <v>87</v>
      </c>
      <c r="D8" s="3">
        <v>15</v>
      </c>
      <c r="E8" s="2"/>
      <c r="F8" s="2"/>
      <c r="G8" s="4"/>
      <c r="H8" s="2"/>
    </row>
    <row r="9" spans="1:8" hidden="1">
      <c r="A9" s="3" t="s">
        <v>83</v>
      </c>
      <c r="B9" s="2" t="s">
        <v>84</v>
      </c>
      <c r="C9" s="2"/>
      <c r="D9" s="3">
        <v>0.8</v>
      </c>
      <c r="E9" s="2"/>
      <c r="F9" s="2"/>
      <c r="G9" s="4"/>
      <c r="H9" s="2"/>
    </row>
    <row r="10" spans="1:8" hidden="1">
      <c r="A10" s="38" t="s">
        <v>76</v>
      </c>
      <c r="B10" s="38"/>
      <c r="C10" s="38"/>
      <c r="D10" s="38"/>
      <c r="E10" s="38"/>
      <c r="F10" s="2"/>
      <c r="G10" s="4"/>
      <c r="H10" s="2"/>
    </row>
    <row r="11" spans="1:8" hidden="1">
      <c r="B11" s="2"/>
      <c r="C11" s="2"/>
      <c r="D11" s="2" t="s">
        <v>4</v>
      </c>
      <c r="E11" s="2" t="s">
        <v>107</v>
      </c>
      <c r="F11" s="2"/>
      <c r="G11" s="4"/>
      <c r="H11" s="2"/>
    </row>
    <row r="12" spans="1:8" hidden="1">
      <c r="A12" s="2" t="s">
        <v>5</v>
      </c>
      <c r="B12" s="2"/>
      <c r="C12" s="2"/>
      <c r="D12" s="2" t="s">
        <v>6</v>
      </c>
      <c r="E12" s="2" t="s">
        <v>7</v>
      </c>
      <c r="F12" s="2"/>
      <c r="G12" s="4"/>
      <c r="H12" s="2"/>
    </row>
    <row r="13" spans="1:8" hidden="1">
      <c r="A13" s="2" t="s">
        <v>8</v>
      </c>
      <c r="B13" s="2" t="s">
        <v>9</v>
      </c>
      <c r="C13" s="2" t="s">
        <v>10</v>
      </c>
      <c r="D13" s="2">
        <v>17.170000000000002</v>
      </c>
      <c r="E13" s="2">
        <v>3.6</v>
      </c>
      <c r="F13" s="2"/>
      <c r="G13" s="4"/>
      <c r="H13" s="2"/>
    </row>
    <row r="14" spans="1:8" hidden="1">
      <c r="A14" s="2" t="s">
        <v>11</v>
      </c>
      <c r="B14" s="2" t="s">
        <v>12</v>
      </c>
      <c r="C14" s="2" t="s">
        <v>13</v>
      </c>
      <c r="D14" s="2">
        <v>8.5</v>
      </c>
      <c r="E14" s="2"/>
      <c r="F14" s="2"/>
      <c r="G14" s="4"/>
      <c r="H14" s="2"/>
    </row>
    <row r="15" spans="1:8" hidden="1">
      <c r="A15" s="2" t="s">
        <v>77</v>
      </c>
      <c r="B15" s="2" t="s">
        <v>78</v>
      </c>
      <c r="C15" s="2"/>
      <c r="D15" s="2"/>
      <c r="E15" s="5">
        <f>IF(C45=A24,1,D9)</f>
        <v>0.8</v>
      </c>
      <c r="F15" s="2"/>
      <c r="G15" s="4"/>
      <c r="H15" s="2"/>
    </row>
    <row r="16" spans="1:8" hidden="1">
      <c r="A16" s="2" t="s">
        <v>17</v>
      </c>
      <c r="B16" s="2" t="s">
        <v>18</v>
      </c>
      <c r="C16" s="2"/>
      <c r="D16" s="2">
        <v>0.85</v>
      </c>
      <c r="E16" s="6">
        <v>0.95</v>
      </c>
      <c r="F16" s="2"/>
      <c r="G16" s="4"/>
      <c r="H16" s="2"/>
    </row>
    <row r="17" spans="1:8" hidden="1">
      <c r="A17" s="3" t="s">
        <v>81</v>
      </c>
      <c r="B17" s="3" t="s">
        <v>82</v>
      </c>
      <c r="C17" s="3" t="s">
        <v>6</v>
      </c>
      <c r="D17" s="3">
        <v>400</v>
      </c>
      <c r="F17" s="2"/>
      <c r="G17" s="4"/>
      <c r="H17" s="2"/>
    </row>
    <row r="18" spans="1:8" hidden="1">
      <c r="A18" s="3" t="s">
        <v>85</v>
      </c>
      <c r="B18" s="2" t="s">
        <v>86</v>
      </c>
      <c r="C18" s="2" t="s">
        <v>87</v>
      </c>
      <c r="D18" s="3">
        <f>IF(C50=B24,D8,0)</f>
        <v>0</v>
      </c>
      <c r="F18" s="2"/>
      <c r="G18" s="4"/>
      <c r="H18" s="2"/>
    </row>
    <row r="19" spans="1:8" hidden="1">
      <c r="A19" s="3" t="s">
        <v>90</v>
      </c>
      <c r="B19" s="3" t="s">
        <v>91</v>
      </c>
      <c r="C19" s="3" t="s">
        <v>92</v>
      </c>
      <c r="D19" s="3">
        <v>300</v>
      </c>
      <c r="E19" s="2"/>
      <c r="F19" s="2"/>
      <c r="G19" s="4"/>
      <c r="H19" s="6"/>
    </row>
    <row r="20" spans="1:8" hidden="1">
      <c r="A20" s="3" t="s">
        <v>95</v>
      </c>
      <c r="B20" s="3" t="s">
        <v>97</v>
      </c>
      <c r="C20" s="3" t="s">
        <v>96</v>
      </c>
      <c r="D20" s="2">
        <v>80</v>
      </c>
      <c r="E20" s="6"/>
      <c r="F20" s="2"/>
      <c r="G20" s="4"/>
      <c r="H20" s="2"/>
    </row>
    <row r="21" spans="1:8" hidden="1">
      <c r="F21" s="2"/>
      <c r="G21" s="4"/>
      <c r="H21" s="2"/>
    </row>
    <row r="22" spans="1:8" hidden="1">
      <c r="A22" s="38" t="s">
        <v>110</v>
      </c>
      <c r="B22" s="38"/>
      <c r="C22" s="38"/>
      <c r="D22" s="38"/>
      <c r="E22" s="38"/>
      <c r="F22" s="38"/>
      <c r="G22" s="2"/>
      <c r="H22" s="2"/>
    </row>
    <row r="23" spans="1:8" hidden="1">
      <c r="A23" s="7" t="s">
        <v>80</v>
      </c>
      <c r="B23" s="8" t="s">
        <v>31</v>
      </c>
      <c r="C23" s="8"/>
      <c r="D23" s="4"/>
      <c r="E23" s="4"/>
      <c r="F23" s="2"/>
      <c r="G23" s="2"/>
      <c r="H23" s="2"/>
    </row>
    <row r="24" spans="1:8" hidden="1">
      <c r="A24" s="9" t="s">
        <v>46</v>
      </c>
      <c r="B24" s="9" t="s">
        <v>45</v>
      </c>
      <c r="C24" s="2"/>
      <c r="D24" s="4"/>
      <c r="E24" s="4"/>
      <c r="F24" s="2"/>
      <c r="G24" s="2"/>
      <c r="H24" s="2"/>
    </row>
    <row r="25" spans="1:8" hidden="1">
      <c r="B25" s="2"/>
      <c r="C25" s="2"/>
      <c r="D25" s="4"/>
      <c r="E25" s="4"/>
      <c r="F25" s="2"/>
      <c r="G25" s="2"/>
      <c r="H25" s="2"/>
    </row>
    <row r="26" spans="1:8" hidden="1">
      <c r="A26" s="38" t="s">
        <v>111</v>
      </c>
      <c r="B26" s="38"/>
      <c r="C26" s="38"/>
      <c r="D26" s="38"/>
      <c r="E26" s="38"/>
      <c r="F26" s="38"/>
      <c r="G26" s="38"/>
      <c r="H26" s="2"/>
    </row>
    <row r="27" spans="1:8" hidden="1">
      <c r="A27" s="7" t="s">
        <v>80</v>
      </c>
      <c r="C27" s="9" t="s">
        <v>31</v>
      </c>
      <c r="D27" s="4"/>
      <c r="E27" s="4"/>
      <c r="F27" s="2"/>
      <c r="G27" s="2"/>
      <c r="H27" s="2"/>
    </row>
    <row r="28" spans="1:8" hidden="1">
      <c r="A28" s="10" t="s">
        <v>42</v>
      </c>
      <c r="B28" s="7" t="s">
        <v>47</v>
      </c>
      <c r="C28" s="10" t="s">
        <v>43</v>
      </c>
      <c r="D28" s="4" t="s">
        <v>48</v>
      </c>
      <c r="E28" s="4"/>
      <c r="F28" s="2"/>
      <c r="G28" s="2"/>
      <c r="H28" s="2"/>
    </row>
    <row r="29" spans="1:8" hidden="1">
      <c r="A29" s="7" t="s">
        <v>109</v>
      </c>
      <c r="B29" s="7"/>
      <c r="C29" s="7" t="s">
        <v>108</v>
      </c>
      <c r="D29" s="4"/>
      <c r="E29" s="4" t="s">
        <v>44</v>
      </c>
      <c r="F29" s="2" t="s">
        <v>45</v>
      </c>
      <c r="G29" s="2"/>
      <c r="H29" s="2"/>
    </row>
    <row r="30" spans="1:8" hidden="1">
      <c r="A30" s="10" t="s">
        <v>57</v>
      </c>
      <c r="B30" s="7"/>
      <c r="C30" s="10" t="s">
        <v>57</v>
      </c>
      <c r="D30" s="4"/>
      <c r="E30" s="4"/>
      <c r="F30" s="2"/>
      <c r="G30" s="2"/>
      <c r="H30" s="2"/>
    </row>
    <row r="31" spans="1:8" hidden="1">
      <c r="A31" s="7" t="s">
        <v>30</v>
      </c>
      <c r="B31" s="7" t="s">
        <v>62</v>
      </c>
      <c r="C31" s="7" t="s">
        <v>39</v>
      </c>
      <c r="D31" s="4" t="s">
        <v>61</v>
      </c>
      <c r="E31" s="4"/>
      <c r="F31" s="2"/>
      <c r="G31" s="2"/>
      <c r="H31" s="2"/>
    </row>
    <row r="32" spans="1:8" hidden="1">
      <c r="A32" s="7" t="s">
        <v>49</v>
      </c>
      <c r="B32" s="7" t="s">
        <v>50</v>
      </c>
      <c r="C32" s="7" t="s">
        <v>67</v>
      </c>
      <c r="D32" s="7" t="s">
        <v>66</v>
      </c>
      <c r="E32" s="4"/>
      <c r="F32" s="2"/>
      <c r="G32" s="2"/>
      <c r="H32" s="2"/>
    </row>
    <row r="33" spans="1:36" hidden="1">
      <c r="A33" s="2"/>
      <c r="B33" s="2"/>
      <c r="C33" s="2"/>
      <c r="D33" s="4"/>
      <c r="E33" s="4"/>
      <c r="F33" s="2"/>
      <c r="G33" s="2"/>
      <c r="H33" s="2"/>
    </row>
    <row r="34" spans="1:36" hidden="1">
      <c r="A34" s="38" t="s">
        <v>112</v>
      </c>
      <c r="B34" s="38"/>
      <c r="C34" s="38"/>
      <c r="D34" s="38"/>
      <c r="E34" s="38"/>
      <c r="F34" s="38"/>
      <c r="G34" s="38"/>
      <c r="H34" s="38"/>
      <c r="I34" s="38"/>
    </row>
    <row r="35" spans="1:36" hidden="1">
      <c r="A35" s="3" t="s">
        <v>57</v>
      </c>
      <c r="C35" s="3" t="s">
        <v>52</v>
      </c>
      <c r="D35" s="3" t="s">
        <v>53</v>
      </c>
      <c r="E35" s="3" t="s">
        <v>54</v>
      </c>
      <c r="F35" s="3" t="s">
        <v>55</v>
      </c>
      <c r="G35" s="3" t="s">
        <v>117</v>
      </c>
      <c r="H35" s="3" t="s">
        <v>118</v>
      </c>
      <c r="I35" s="3" t="s">
        <v>51</v>
      </c>
      <c r="J35" s="3" t="s">
        <v>56</v>
      </c>
      <c r="K35" s="3" t="s">
        <v>122</v>
      </c>
      <c r="L35" s="3" t="s">
        <v>63</v>
      </c>
    </row>
    <row r="36" spans="1:36" hidden="1"/>
    <row r="37" spans="1:36" hidden="1"/>
    <row r="38" spans="1:36" ht="18">
      <c r="A38" s="42" t="s">
        <v>113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36" ht="18">
      <c r="A39" s="39" t="s">
        <v>119</v>
      </c>
      <c r="B39" s="39"/>
      <c r="C39" s="39"/>
      <c r="D39" s="44"/>
      <c r="E39" s="44"/>
      <c r="F39" s="44"/>
      <c r="G39" s="44"/>
      <c r="H39" s="44"/>
      <c r="I39" s="44"/>
      <c r="J39" s="44"/>
      <c r="K39" s="44"/>
    </row>
    <row r="40" spans="1:36" ht="18">
      <c r="A40" s="39" t="s">
        <v>120</v>
      </c>
      <c r="B40" s="39"/>
      <c r="C40" s="39"/>
      <c r="D40" s="44"/>
      <c r="E40" s="44"/>
      <c r="F40" s="44"/>
      <c r="G40" s="44"/>
      <c r="H40" s="44"/>
      <c r="I40" s="44"/>
      <c r="J40" s="44"/>
      <c r="K40" s="44"/>
    </row>
    <row r="41" spans="1:36" ht="18">
      <c r="A41" s="39" t="s">
        <v>121</v>
      </c>
      <c r="B41" s="39"/>
      <c r="C41" s="39"/>
      <c r="D41" s="44"/>
      <c r="E41" s="44"/>
      <c r="F41" s="44"/>
      <c r="G41" s="44"/>
      <c r="H41" s="44"/>
      <c r="I41" s="44"/>
      <c r="J41" s="44"/>
      <c r="K41" s="44"/>
    </row>
    <row r="42" spans="1:36">
      <c r="A42" s="11" t="s">
        <v>19</v>
      </c>
      <c r="B42" s="11" t="s">
        <v>58</v>
      </c>
      <c r="C42" s="45" t="s">
        <v>59</v>
      </c>
      <c r="D42" s="46"/>
      <c r="E42" s="46"/>
      <c r="F42" s="46"/>
      <c r="G42" s="46"/>
      <c r="H42" s="46"/>
      <c r="I42" s="46"/>
      <c r="J42" s="46"/>
      <c r="K42" s="46"/>
    </row>
    <row r="43" spans="1:36">
      <c r="A43" s="12" t="s">
        <v>41</v>
      </c>
      <c r="B43" s="11"/>
      <c r="C43" s="40"/>
      <c r="D43" s="41"/>
      <c r="E43" s="41"/>
      <c r="F43" s="41"/>
      <c r="G43" s="41"/>
      <c r="H43" s="41"/>
      <c r="I43" s="41"/>
      <c r="J43" s="41"/>
      <c r="K43" s="41"/>
      <c r="AJ43" s="26" t="s">
        <v>123</v>
      </c>
    </row>
    <row r="44" spans="1:36">
      <c r="A44" s="11" t="str">
        <f>IF(C$43=A$27,A28,IF(C$43=C$27,C28,""))</f>
        <v/>
      </c>
      <c r="B44" s="11" t="str">
        <f>IF(IF(C$43=A$27,B28,IF(C$43=C$27,D28,""))=0,"",IF(C$43=A$27,B28,IF(C$43=C$27,D28,"")))</f>
        <v/>
      </c>
      <c r="C44" s="22"/>
      <c r="D44" s="11"/>
      <c r="E44" s="11"/>
      <c r="F44" s="11"/>
      <c r="G44" s="11"/>
      <c r="H44" s="11"/>
      <c r="I44" s="11"/>
      <c r="J44" s="11"/>
      <c r="K44" s="11"/>
    </row>
    <row r="45" spans="1:36" ht="33" customHeight="1">
      <c r="A45" s="1" t="str">
        <f>IF(C$43=A$27,A29,IF(C$43=C$27,C29,""))</f>
        <v/>
      </c>
      <c r="B45" s="11" t="str">
        <f>IF(IF(C$43=A$27,B29,IF(C$43=C$27,D29,""))=0,"",IF(C$43=A$27,B29,IF(C$43=C$27,D29,"")))</f>
        <v/>
      </c>
      <c r="C45" s="27"/>
      <c r="D45" s="11"/>
      <c r="E45" s="11"/>
      <c r="F45" s="11"/>
      <c r="G45" s="11"/>
      <c r="H45" s="11"/>
      <c r="I45" s="11"/>
      <c r="J45" s="11"/>
      <c r="K45" s="11"/>
    </row>
    <row r="46" spans="1:36">
      <c r="A46" s="11" t="str">
        <f>IF(C$43=A$27,A30,IF(C$43=C$27,C30,""))</f>
        <v/>
      </c>
      <c r="B46" s="11" t="str">
        <f>IF(IF(C$43=A$27,B30,IF(C$43=C$27,D30,""))=0,"",IF(C$43=A$27,B30,IF(C$43=C$27,D30,"")))</f>
        <v/>
      </c>
      <c r="C46" s="13" t="str">
        <f t="shared" ref="C46:I46" si="0">IF($C43=0,"",C35)</f>
        <v/>
      </c>
      <c r="D46" s="11" t="str">
        <f t="shared" si="0"/>
        <v/>
      </c>
      <c r="E46" s="11" t="str">
        <f t="shared" si="0"/>
        <v/>
      </c>
      <c r="F46" s="11" t="str">
        <f t="shared" si="0"/>
        <v/>
      </c>
      <c r="G46" s="11" t="str">
        <f t="shared" si="0"/>
        <v/>
      </c>
      <c r="H46" s="11" t="str">
        <f t="shared" si="0"/>
        <v/>
      </c>
      <c r="I46" s="11" t="str">
        <f t="shared" si="0"/>
        <v/>
      </c>
      <c r="J46" s="11" t="str">
        <f>IF($C43=0,"",J35)</f>
        <v/>
      </c>
      <c r="K46" s="11" t="str">
        <f>IF($C43=0,"",K35)</f>
        <v/>
      </c>
      <c r="L46" s="3" t="str">
        <f>IF($C43=0,"",L35)</f>
        <v/>
      </c>
    </row>
    <row r="47" spans="1:36">
      <c r="A47" s="11" t="str">
        <f>IF(C$43=A$27,A31,IF(C$43=C$27,C31,""))</f>
        <v/>
      </c>
      <c r="B47" s="11" t="str">
        <f>IF(IF(C$43=A$27,B31,IF(C$43=C$27,D31,""))=0,"",IF(C$43=A$27,B31,IF(C$43=C$27,D31,"")))</f>
        <v/>
      </c>
      <c r="C47" s="23"/>
      <c r="D47" s="23"/>
      <c r="E47" s="23"/>
      <c r="F47" s="23"/>
      <c r="G47" s="23"/>
      <c r="H47" s="23"/>
      <c r="I47" s="23"/>
      <c r="J47" s="23"/>
      <c r="K47" s="23"/>
      <c r="L47" s="14">
        <f>IF(C43=A23,SUM(C47:K47)*E13/4190,SUM(C47:K47))</f>
        <v>0</v>
      </c>
    </row>
    <row r="48" spans="1:36">
      <c r="A48" s="11" t="str">
        <f>IF(C$43=A$27,A32,IF(C$43=C$27,C32,""))</f>
        <v/>
      </c>
      <c r="B48" s="11" t="str">
        <f>IF(IF(C$43=A$27,B32,IF(C$43=C$27,D32,""))=0,"",IF(C$43=A$27,B32,IF(C$43=C$27,D32,"")))</f>
        <v/>
      </c>
      <c r="C48" s="22"/>
    </row>
    <row r="49" spans="1:9" ht="30.75" customHeight="1">
      <c r="A49" s="29" t="str">
        <f>IF(C43=0,"","Температура подающего теплоносителя в системе отопления договорная")</f>
        <v/>
      </c>
      <c r="B49" s="15" t="str">
        <f>IF(C43=0,"","Т1, °С")</f>
        <v/>
      </c>
      <c r="C49" s="22"/>
    </row>
    <row r="50" spans="1:9" ht="33" customHeight="1">
      <c r="A50" s="1" t="str">
        <f>IF(C43=0,"","Есть ли в здании система погодного регулирования (выберите из раскрывающегося списка)")</f>
        <v/>
      </c>
      <c r="B50" s="11"/>
      <c r="C50" s="27"/>
      <c r="G50" s="26" t="s">
        <v>123</v>
      </c>
    </row>
    <row r="51" spans="1:9">
      <c r="A51" s="37" t="str">
        <f>IF($C$43=0,"",A65)</f>
        <v/>
      </c>
      <c r="B51" s="37"/>
      <c r="C51" s="37"/>
      <c r="E51" s="28"/>
      <c r="F51" s="25"/>
    </row>
    <row r="52" spans="1:9">
      <c r="A52" s="15" t="str">
        <f>IF($C$43=0,"",A66)</f>
        <v/>
      </c>
      <c r="B52" s="15" t="str">
        <f t="shared" ref="B52:B59" si="1">IF($C$43=0,"",B66)</f>
        <v/>
      </c>
      <c r="C52" s="16" t="str">
        <f>IF(C66=0,"",C66)</f>
        <v/>
      </c>
    </row>
    <row r="53" spans="1:9">
      <c r="A53" s="15" t="str">
        <f t="shared" ref="A53:A60" si="2">IF($C$43=0,"",A67)</f>
        <v/>
      </c>
      <c r="B53" s="15" t="str">
        <f t="shared" si="1"/>
        <v/>
      </c>
      <c r="C53" s="16" t="str">
        <f t="shared" ref="C53:C59" si="3">IF(C67=0,"",C67)</f>
        <v/>
      </c>
    </row>
    <row r="54" spans="1:9">
      <c r="A54" s="15" t="str">
        <f t="shared" si="2"/>
        <v/>
      </c>
      <c r="B54" s="15" t="str">
        <f t="shared" si="1"/>
        <v/>
      </c>
      <c r="C54" s="17" t="str">
        <f t="shared" si="3"/>
        <v/>
      </c>
    </row>
    <row r="55" spans="1:9">
      <c r="A55" s="15" t="str">
        <f t="shared" si="2"/>
        <v/>
      </c>
      <c r="B55" s="15" t="str">
        <f t="shared" si="1"/>
        <v/>
      </c>
      <c r="C55" s="17" t="str">
        <f t="shared" si="3"/>
        <v/>
      </c>
    </row>
    <row r="56" spans="1:9">
      <c r="A56" s="15" t="str">
        <f t="shared" si="2"/>
        <v/>
      </c>
      <c r="B56" s="15" t="str">
        <f t="shared" si="1"/>
        <v/>
      </c>
      <c r="C56" s="17" t="str">
        <f t="shared" si="3"/>
        <v/>
      </c>
    </row>
    <row r="57" spans="1:9">
      <c r="A57" s="15" t="str">
        <f t="shared" si="2"/>
        <v/>
      </c>
      <c r="B57" s="15" t="str">
        <f t="shared" si="1"/>
        <v/>
      </c>
      <c r="C57" s="17" t="str">
        <f t="shared" si="3"/>
        <v/>
      </c>
    </row>
    <row r="58" spans="1:9">
      <c r="A58" s="15" t="str">
        <f t="shared" si="2"/>
        <v/>
      </c>
      <c r="B58" s="15" t="str">
        <f t="shared" si="1"/>
        <v/>
      </c>
      <c r="C58" s="11" t="str">
        <f t="shared" si="3"/>
        <v/>
      </c>
    </row>
    <row r="59" spans="1:9">
      <c r="A59" s="18" t="str">
        <f t="shared" si="2"/>
        <v/>
      </c>
      <c r="B59" s="18" t="str">
        <f t="shared" si="1"/>
        <v/>
      </c>
      <c r="C59" s="19" t="str">
        <f t="shared" si="3"/>
        <v/>
      </c>
    </row>
    <row r="60" spans="1:9">
      <c r="A60" s="34" t="str">
        <f t="shared" si="2"/>
        <v/>
      </c>
      <c r="B60" s="33" t="str">
        <f>IF(C49&gt;100,"Слишком высокие требуемые параметры теплоносителя","")</f>
        <v/>
      </c>
      <c r="C60" s="33"/>
      <c r="D60" s="33"/>
      <c r="E60" s="33"/>
      <c r="F60" s="33"/>
      <c r="G60" s="33"/>
      <c r="H60" s="33"/>
      <c r="I60" s="33"/>
    </row>
    <row r="61" spans="1:9">
      <c r="A61" s="35"/>
      <c r="B61" s="33"/>
      <c r="C61" s="33"/>
      <c r="D61" s="33"/>
      <c r="E61" s="33"/>
      <c r="F61" s="33"/>
      <c r="G61" s="33"/>
      <c r="H61" s="33"/>
      <c r="I61" s="33"/>
    </row>
    <row r="62" spans="1:9">
      <c r="A62" s="35"/>
      <c r="B62" s="33" t="str">
        <f>IF(C45=B24,"Отсутствие точных данных текущем о потреблении энергоресусрсов на отопление здания","")</f>
        <v/>
      </c>
      <c r="C62" s="33"/>
      <c r="D62" s="33"/>
      <c r="E62" s="33"/>
      <c r="F62" s="33"/>
      <c r="G62" s="33"/>
      <c r="H62" s="33"/>
      <c r="I62" s="33"/>
    </row>
    <row r="63" spans="1:9">
      <c r="A63" s="36"/>
      <c r="B63" s="33"/>
      <c r="C63" s="33"/>
      <c r="D63" s="33"/>
      <c r="E63" s="33"/>
      <c r="F63" s="33"/>
      <c r="G63" s="33"/>
      <c r="H63" s="33"/>
      <c r="I63" s="33"/>
    </row>
    <row r="65" spans="1:4" hidden="1">
      <c r="A65" s="32" t="s">
        <v>93</v>
      </c>
      <c r="B65" s="32"/>
      <c r="C65" s="32"/>
    </row>
    <row r="66" spans="1:4" hidden="1">
      <c r="A66" s="7" t="s">
        <v>100</v>
      </c>
      <c r="B66" s="7" t="s">
        <v>102</v>
      </c>
      <c r="C66" s="20">
        <f>IF(C43=A27,L47*E15*E16,L47)</f>
        <v>0</v>
      </c>
    </row>
    <row r="67" spans="1:4" hidden="1">
      <c r="A67" s="7" t="s">
        <v>101</v>
      </c>
      <c r="B67" s="7" t="s">
        <v>103</v>
      </c>
      <c r="C67" s="20">
        <f>C66*(100-D18)/100</f>
        <v>0</v>
      </c>
    </row>
    <row r="68" spans="1:4" hidden="1">
      <c r="A68" s="7" t="s">
        <v>40</v>
      </c>
      <c r="B68" s="7" t="s">
        <v>60</v>
      </c>
      <c r="C68" s="21">
        <f>C67*4190/(D13*D16)</f>
        <v>0</v>
      </c>
    </row>
    <row r="69" spans="1:4" hidden="1">
      <c r="A69" s="2" t="s">
        <v>65</v>
      </c>
      <c r="B69" s="7" t="s">
        <v>64</v>
      </c>
      <c r="C69" s="21">
        <f>C68*D14</f>
        <v>0</v>
      </c>
    </row>
    <row r="70" spans="1:4" hidden="1">
      <c r="A70" s="2" t="s">
        <v>104</v>
      </c>
      <c r="B70" s="7" t="s">
        <v>105</v>
      </c>
      <c r="C70" s="21">
        <f>C67*4.19*10^9/(D5*24*3600*(D6-D4))*(D6-D7)/1000</f>
        <v>0</v>
      </c>
    </row>
    <row r="71" spans="1:4" hidden="1">
      <c r="A71" s="2" t="s">
        <v>98</v>
      </c>
      <c r="B71" s="7" t="s">
        <v>99</v>
      </c>
      <c r="C71" s="21">
        <f>IF(C66=0,0,MAX(CEILING(C70/D20,1),2))</f>
        <v>0</v>
      </c>
    </row>
    <row r="72" spans="1:4" hidden="1">
      <c r="A72" s="3" t="s">
        <v>88</v>
      </c>
      <c r="B72" s="3" t="s">
        <v>89</v>
      </c>
      <c r="C72" s="3">
        <f>IF(C66=0,0,CEILING(C68/(D17*C71),1))</f>
        <v>0</v>
      </c>
    </row>
    <row r="73" spans="1:4" hidden="1">
      <c r="A73" s="2" t="s">
        <v>94</v>
      </c>
      <c r="B73" s="2" t="s">
        <v>79</v>
      </c>
      <c r="C73" s="21">
        <f>IF(C43=A23,C66*4190/(3.6*E16)*C48,C66*C48)-(C68*D14+C72*D19)</f>
        <v>0</v>
      </c>
    </row>
    <row r="74" spans="1:4" hidden="1">
      <c r="A74" s="3" t="s">
        <v>106</v>
      </c>
    </row>
    <row r="75" spans="1:4" hidden="1"/>
    <row r="76" spans="1:4">
      <c r="A76" s="47" t="s">
        <v>114</v>
      </c>
      <c r="B76" s="31"/>
      <c r="C76" s="31"/>
    </row>
    <row r="77" spans="1:4">
      <c r="A77" s="7"/>
      <c r="B77" s="30" t="s">
        <v>124</v>
      </c>
      <c r="C77" s="30"/>
    </row>
    <row r="78" spans="1:4">
      <c r="A78" s="7" t="s">
        <v>115</v>
      </c>
      <c r="B78" s="30" t="s">
        <v>125</v>
      </c>
      <c r="C78" s="30"/>
      <c r="D78" s="30"/>
    </row>
    <row r="79" spans="1:4" ht="17.25">
      <c r="A79" s="7" t="s">
        <v>116</v>
      </c>
      <c r="B79" s="24" t="s">
        <v>126</v>
      </c>
      <c r="C79" s="7"/>
    </row>
    <row r="80" spans="1:4">
      <c r="A80" s="7"/>
      <c r="B80" s="7"/>
      <c r="C80" s="7"/>
    </row>
    <row r="81" spans="1:4">
      <c r="A81" s="7"/>
      <c r="B81" s="7"/>
      <c r="C81" s="7"/>
    </row>
    <row r="82" spans="1:4">
      <c r="A82" s="7"/>
      <c r="B82" s="7"/>
      <c r="C82" s="7"/>
    </row>
    <row r="83" spans="1:4">
      <c r="A83" s="7"/>
      <c r="B83" s="7"/>
      <c r="C83" s="7"/>
    </row>
    <row r="84" spans="1:4">
      <c r="A84" s="7"/>
    </row>
    <row r="91" spans="1:4">
      <c r="A91" s="7"/>
      <c r="B91" s="7"/>
      <c r="C91" s="7"/>
      <c r="D91" s="7"/>
    </row>
    <row r="92" spans="1:4">
      <c r="A92" s="7"/>
      <c r="B92" s="7"/>
      <c r="C92" s="7"/>
      <c r="D92" s="7"/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7"/>
      <c r="C97" s="7"/>
      <c r="D97" s="7"/>
    </row>
  </sheetData>
  <sheetProtection password="CAC8" sheet="1" objects="1" scenarios="1" selectLockedCells="1"/>
  <mergeCells count="23">
    <mergeCell ref="A51:C51"/>
    <mergeCell ref="A1:E1"/>
    <mergeCell ref="A3:D3"/>
    <mergeCell ref="A10:E10"/>
    <mergeCell ref="A22:F22"/>
    <mergeCell ref="A26:G26"/>
    <mergeCell ref="A34:I34"/>
    <mergeCell ref="A39:C39"/>
    <mergeCell ref="A40:C40"/>
    <mergeCell ref="A41:C41"/>
    <mergeCell ref="C43:K43"/>
    <mergeCell ref="A38:K38"/>
    <mergeCell ref="D39:K39"/>
    <mergeCell ref="D40:K40"/>
    <mergeCell ref="D41:K41"/>
    <mergeCell ref="C42:K42"/>
    <mergeCell ref="B78:D78"/>
    <mergeCell ref="B76:C76"/>
    <mergeCell ref="B77:C77"/>
    <mergeCell ref="A65:C65"/>
    <mergeCell ref="B60:I61"/>
    <mergeCell ref="B62:I63"/>
    <mergeCell ref="A60:A63"/>
  </mergeCells>
  <dataValidations count="2">
    <dataValidation type="list" allowBlank="1" showInputMessage="1" showErrorMessage="1" sqref="C45 C50">
      <formula1>$A$24:$B$24</formula1>
    </dataValidation>
    <dataValidation type="list" allowBlank="1" showInputMessage="1" showErrorMessage="1" sqref="C43">
      <formula1>$A$23:$B$23</formula1>
    </dataValidation>
  </dataValidations>
  <hyperlinks>
    <hyperlink ref="B79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opLeftCell="B22" zoomScale="85" zoomScaleNormal="85" workbookViewId="0">
      <selection activeCell="B23" sqref="B23"/>
    </sheetView>
  </sheetViews>
  <sheetFormatPr defaultRowHeight="15"/>
  <cols>
    <col min="2" max="2" width="56.140625" customWidth="1"/>
    <col min="3" max="3" width="13.28515625" customWidth="1"/>
    <col min="4" max="4" width="67" customWidth="1"/>
    <col min="5" max="11" width="56.140625" customWidth="1"/>
  </cols>
  <sheetData>
    <row r="1" spans="1:7" hidden="1">
      <c r="B1" t="s">
        <v>20</v>
      </c>
      <c r="D1" t="s">
        <v>21</v>
      </c>
      <c r="E1" t="s">
        <v>23</v>
      </c>
      <c r="F1" t="s">
        <v>22</v>
      </c>
      <c r="G1" t="s">
        <v>24</v>
      </c>
    </row>
    <row r="2" spans="1:7" hidden="1">
      <c r="A2" t="s">
        <v>25</v>
      </c>
      <c r="B2" t="s">
        <v>26</v>
      </c>
    </row>
    <row r="3" spans="1:7" hidden="1">
      <c r="A3" t="s">
        <v>27</v>
      </c>
    </row>
    <row r="4" spans="1:7" hidden="1"/>
    <row r="5" spans="1:7" hidden="1"/>
    <row r="6" spans="1:7" hidden="1"/>
    <row r="7" spans="1:7" hidden="1"/>
    <row r="8" spans="1:7" hidden="1"/>
    <row r="9" spans="1:7" hidden="1">
      <c r="B9" t="s">
        <v>29</v>
      </c>
      <c r="D9" t="s">
        <v>31</v>
      </c>
    </row>
    <row r="10" spans="1:7" hidden="1">
      <c r="B10" t="s">
        <v>30</v>
      </c>
      <c r="C10" t="s">
        <v>35</v>
      </c>
      <c r="D10" t="s">
        <v>39</v>
      </c>
      <c r="E10" t="s">
        <v>36</v>
      </c>
    </row>
    <row r="11" spans="1:7" hidden="1">
      <c r="B11" t="s">
        <v>38</v>
      </c>
      <c r="D11" t="s">
        <v>38</v>
      </c>
    </row>
    <row r="12" spans="1:7" hidden="1">
      <c r="B12" t="s">
        <v>28</v>
      </c>
      <c r="D12" t="s">
        <v>37</v>
      </c>
    </row>
    <row r="13" spans="1:7" hidden="1">
      <c r="B13" t="s">
        <v>32</v>
      </c>
      <c r="D13" t="s">
        <v>32</v>
      </c>
    </row>
    <row r="14" spans="1:7" hidden="1">
      <c r="B14" t="s">
        <v>33</v>
      </c>
      <c r="D14" t="s">
        <v>34</v>
      </c>
    </row>
    <row r="15" spans="1:7" hidden="1">
      <c r="B15" t="s">
        <v>40</v>
      </c>
      <c r="D15" t="s">
        <v>40</v>
      </c>
    </row>
    <row r="16" spans="1:7" hidden="1"/>
    <row r="17" hidden="1"/>
    <row r="18" hidden="1"/>
    <row r="19" hidden="1"/>
    <row r="20" hidden="1"/>
    <row r="21" hidden="1"/>
  </sheetData>
  <sheetProtection password="C59C" sheet="1" objects="1" scenarios="1" selectLockedCells="1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2018-03-12T12:21:28Z</dcterms:modified>
</cp:coreProperties>
</file>